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1000" windowHeight="11790"/>
  </bookViews>
  <sheets>
    <sheet name="数字指示秤." sheetId="9" r:id="rId1"/>
  </sheets>
  <calcPr calcId="125725"/>
</workbook>
</file>

<file path=xl/calcChain.xml><?xml version="1.0" encoding="utf-8"?>
<calcChain xmlns="http://schemas.openxmlformats.org/spreadsheetml/2006/main">
  <c r="B29" i="9"/>
  <c r="M19"/>
  <c r="Q19" s="1"/>
  <c r="R19" s="1"/>
  <c r="L21"/>
  <c r="M21" s="1"/>
  <c r="Q21" s="1"/>
  <c r="L20"/>
  <c r="M20" s="1"/>
  <c r="Q20" s="1"/>
  <c r="L19"/>
  <c r="E35"/>
  <c r="E37"/>
  <c r="A23"/>
  <c r="G23" s="1"/>
  <c r="I23" s="1"/>
  <c r="F22"/>
  <c r="A21"/>
  <c r="F21" s="1"/>
  <c r="A20"/>
  <c r="G20" s="1"/>
  <c r="A19"/>
  <c r="F19" s="1"/>
  <c r="A18"/>
  <c r="G18" s="1"/>
  <c r="A8"/>
  <c r="G8" s="1"/>
  <c r="N9"/>
  <c r="N6"/>
  <c r="P21"/>
  <c r="P20"/>
  <c r="P19"/>
  <c r="O21"/>
  <c r="O20"/>
  <c r="O19"/>
  <c r="N21"/>
  <c r="N20"/>
  <c r="N19"/>
  <c r="A12"/>
  <c r="G12" s="1"/>
  <c r="G11"/>
  <c r="A9"/>
  <c r="F9" s="1"/>
  <c r="A10"/>
  <c r="F10" s="1"/>
  <c r="A7"/>
  <c r="G7" s="1"/>
  <c r="E39"/>
  <c r="E38"/>
  <c r="E36"/>
  <c r="B35"/>
  <c r="C35" s="1"/>
  <c r="F33"/>
  <c r="B31"/>
  <c r="C31" s="1"/>
  <c r="E31" s="1"/>
  <c r="B30"/>
  <c r="C30" s="1"/>
  <c r="E30" s="1"/>
  <c r="C29"/>
  <c r="E29" s="1"/>
  <c r="Q17"/>
  <c r="E2"/>
  <c r="F39" l="1"/>
  <c r="G22"/>
  <c r="H19"/>
  <c r="F8"/>
  <c r="F38"/>
  <c r="F36"/>
  <c r="F37"/>
  <c r="F23"/>
  <c r="H23" s="1"/>
  <c r="G21"/>
  <c r="G19"/>
  <c r="I19" s="1"/>
  <c r="F20"/>
  <c r="F18"/>
  <c r="L9"/>
  <c r="M9" s="1"/>
  <c r="O9" s="1"/>
  <c r="I14" s="1"/>
  <c r="L6"/>
  <c r="M6" s="1"/>
  <c r="O6" s="1"/>
  <c r="I4" s="1"/>
  <c r="F12"/>
  <c r="F7"/>
  <c r="G9"/>
  <c r="G10"/>
  <c r="F11"/>
  <c r="R21"/>
  <c r="R20"/>
  <c r="I20"/>
  <c r="H20" l="1"/>
  <c r="I22"/>
  <c r="H21"/>
  <c r="I21"/>
  <c r="H22"/>
  <c r="I18"/>
  <c r="I7"/>
  <c r="H8"/>
  <c r="I9"/>
  <c r="I8"/>
  <c r="H11"/>
  <c r="H9"/>
  <c r="I10"/>
  <c r="H10"/>
  <c r="H12"/>
  <c r="I11"/>
  <c r="I12"/>
</calcChain>
</file>

<file path=xl/sharedStrings.xml><?xml version="1.0" encoding="utf-8"?>
<sst xmlns="http://schemas.openxmlformats.org/spreadsheetml/2006/main" count="103" uniqueCount="59">
  <si>
    <t>Max=</t>
  </si>
  <si>
    <t>e=</t>
  </si>
  <si>
    <t>Min=</t>
  </si>
  <si>
    <r>
      <rPr>
        <sz val="10"/>
        <color theme="1"/>
        <rFont val="华文细黑"/>
        <charset val="134"/>
      </rPr>
      <t>E</t>
    </r>
    <r>
      <rPr>
        <vertAlign val="subscript"/>
        <sz val="10"/>
        <color theme="1"/>
        <rFont val="华文细黑"/>
        <charset val="134"/>
      </rPr>
      <t>0=</t>
    </r>
  </si>
  <si>
    <t>载荷L</t>
  </si>
  <si>
    <t>示值  I</t>
  </si>
  <si>
    <t>附加载荷△L</t>
  </si>
  <si>
    <t>误差 E</t>
  </si>
  <si>
    <t>修正误差Ec</t>
  </si>
  <si>
    <t>MPE</t>
  </si>
  <si>
    <r>
      <rPr>
        <sz val="10"/>
        <color theme="1"/>
        <rFont val="宋体"/>
        <family val="3"/>
        <charset val="134"/>
      </rPr>
      <t>砝码</t>
    </r>
    <r>
      <rPr>
        <sz val="10"/>
        <color theme="1"/>
        <rFont val="Arial"/>
        <family val="2"/>
      </rPr>
      <t>L</t>
    </r>
    <r>
      <rPr>
        <vertAlign val="subscript"/>
        <sz val="10"/>
        <color theme="1"/>
        <rFont val="宋体"/>
        <family val="3"/>
        <charset val="134"/>
      </rPr>
      <t>0</t>
    </r>
  </si>
  <si>
    <r>
      <rPr>
        <sz val="10"/>
        <color theme="1"/>
        <rFont val="宋体"/>
        <family val="3"/>
        <charset val="134"/>
      </rPr>
      <t>示值</t>
    </r>
    <r>
      <rPr>
        <sz val="10"/>
        <color theme="1"/>
        <rFont val="Arial"/>
        <family val="2"/>
      </rPr>
      <t>I</t>
    </r>
    <r>
      <rPr>
        <vertAlign val="subscript"/>
        <sz val="10"/>
        <color theme="1"/>
        <rFont val="宋体"/>
        <family val="3"/>
        <charset val="134"/>
      </rPr>
      <t>0</t>
    </r>
  </si>
  <si>
    <r>
      <rPr>
        <sz val="10"/>
        <color theme="1"/>
        <rFont val="宋体"/>
        <family val="3"/>
        <charset val="134"/>
      </rPr>
      <t>附加载荷△</t>
    </r>
    <r>
      <rPr>
        <sz val="10"/>
        <color theme="1"/>
        <rFont val="Arial"/>
        <family val="2"/>
      </rPr>
      <t>L</t>
    </r>
  </si>
  <si>
    <r>
      <rPr>
        <sz val="10"/>
        <color theme="1"/>
        <rFont val="宋体"/>
        <family val="3"/>
        <charset val="134"/>
      </rPr>
      <t xml:space="preserve">误差 </t>
    </r>
    <r>
      <rPr>
        <sz val="10"/>
        <color theme="1"/>
        <rFont val="Arial"/>
        <family val="2"/>
      </rPr>
      <t>E</t>
    </r>
    <r>
      <rPr>
        <vertAlign val="subscript"/>
        <sz val="10"/>
        <color theme="1"/>
        <rFont val="宋体"/>
        <family val="3"/>
        <charset val="134"/>
      </rPr>
      <t>0</t>
    </r>
  </si>
  <si>
    <t>↓</t>
  </si>
  <si>
    <t>↑</t>
  </si>
  <si>
    <t>/</t>
  </si>
  <si>
    <t>除皮质量：</t>
  </si>
  <si>
    <t>示值   I</t>
  </si>
  <si>
    <t xml:space="preserve">修正误差Ec    </t>
  </si>
  <si>
    <r>
      <rPr>
        <sz val="10"/>
        <color theme="1"/>
        <rFont val="宋体"/>
        <family val="3"/>
        <charset val="134"/>
      </rPr>
      <t>载荷</t>
    </r>
    <r>
      <rPr>
        <sz val="10"/>
        <color theme="1"/>
        <rFont val="Arial"/>
        <family val="2"/>
      </rPr>
      <t>L</t>
    </r>
  </si>
  <si>
    <r>
      <rPr>
        <sz val="10"/>
        <color theme="1"/>
        <rFont val="宋体"/>
        <family val="3"/>
        <charset val="134"/>
      </rPr>
      <t>示值</t>
    </r>
    <r>
      <rPr>
        <sz val="10"/>
        <color theme="1"/>
        <rFont val="Times New Roman"/>
        <family val="1"/>
      </rPr>
      <t>I</t>
    </r>
  </si>
  <si>
    <r>
      <rPr>
        <sz val="10"/>
        <color theme="1"/>
        <rFont val="宋体"/>
        <family val="3"/>
        <charset val="134"/>
      </rPr>
      <t>移去载荷△</t>
    </r>
    <r>
      <rPr>
        <sz val="10"/>
        <color theme="1"/>
        <rFont val="Arial"/>
        <family val="2"/>
      </rPr>
      <t>L</t>
    </r>
  </si>
  <si>
    <r>
      <rPr>
        <sz val="10"/>
        <color theme="1"/>
        <rFont val="宋体"/>
        <family val="3"/>
        <charset val="134"/>
      </rPr>
      <t>加</t>
    </r>
    <r>
      <rPr>
        <sz val="10"/>
        <color theme="1"/>
        <rFont val="Arial"/>
        <family val="2"/>
      </rPr>
      <t>0.1d</t>
    </r>
  </si>
  <si>
    <r>
      <rPr>
        <sz val="10"/>
        <color theme="1"/>
        <rFont val="宋体"/>
        <family val="3"/>
        <charset val="134"/>
      </rPr>
      <t>附加载荷</t>
    </r>
    <r>
      <rPr>
        <sz val="10"/>
        <color theme="1"/>
        <rFont val="Arial"/>
        <family val="2"/>
      </rPr>
      <t>1.4d</t>
    </r>
  </si>
  <si>
    <r>
      <rPr>
        <sz val="10"/>
        <color theme="1"/>
        <rFont val="宋体"/>
        <family val="3"/>
        <charset val="134"/>
      </rPr>
      <t>示值</t>
    </r>
    <r>
      <rPr>
        <sz val="10"/>
        <color theme="1"/>
        <rFont val="Times New Roman"/>
        <family val="1"/>
      </rPr>
      <t>I</t>
    </r>
    <r>
      <rPr>
        <vertAlign val="subscript"/>
        <sz val="10"/>
        <color theme="1"/>
        <rFont val="宋体"/>
        <family val="3"/>
        <charset val="134"/>
      </rPr>
      <t>1</t>
    </r>
  </si>
  <si>
    <r>
      <rPr>
        <sz val="10"/>
        <color theme="1"/>
        <rFont val="Times New Roman"/>
        <family val="1"/>
      </rPr>
      <t>I</t>
    </r>
    <r>
      <rPr>
        <vertAlign val="subscript"/>
        <sz val="10"/>
        <color theme="1"/>
        <rFont val="宋体"/>
        <family val="3"/>
        <charset val="134"/>
      </rPr>
      <t>1</t>
    </r>
    <r>
      <rPr>
        <sz val="10"/>
        <color theme="1"/>
        <rFont val="宋体"/>
        <family val="3"/>
        <charset val="134"/>
      </rPr>
      <t>-</t>
    </r>
    <r>
      <rPr>
        <sz val="10"/>
        <color theme="1"/>
        <rFont val="Times New Roman"/>
        <family val="1"/>
      </rPr>
      <t>I</t>
    </r>
  </si>
  <si>
    <t>次数</t>
  </si>
  <si>
    <r>
      <rPr>
        <sz val="10"/>
        <color theme="1"/>
        <rFont val="宋体"/>
        <family val="3"/>
        <charset val="134"/>
      </rPr>
      <t>误差</t>
    </r>
    <r>
      <rPr>
        <sz val="10"/>
        <color theme="1"/>
        <rFont val="Arial"/>
        <family val="2"/>
      </rPr>
      <t>E</t>
    </r>
  </si>
  <si>
    <r>
      <rPr>
        <sz val="10"/>
        <color theme="1"/>
        <rFont val="宋体"/>
        <family val="3"/>
        <charset val="134"/>
      </rPr>
      <t>重复性</t>
    </r>
    <r>
      <rPr>
        <sz val="10"/>
        <color theme="1"/>
        <rFont val="Arial"/>
        <family val="2"/>
      </rPr>
      <t>E</t>
    </r>
    <r>
      <rPr>
        <vertAlign val="subscript"/>
        <sz val="10"/>
        <color theme="1"/>
        <rFont val="宋体"/>
        <family val="3"/>
        <charset val="134"/>
      </rPr>
      <t>R</t>
    </r>
  </si>
  <si>
    <r>
      <rPr>
        <sz val="10"/>
        <color theme="1"/>
        <rFont val="宋体"/>
        <family val="3"/>
        <charset val="134"/>
      </rPr>
      <t>∣</t>
    </r>
    <r>
      <rPr>
        <sz val="10"/>
        <color theme="1"/>
        <rFont val="Arial"/>
        <family val="2"/>
      </rPr>
      <t>MPE</t>
    </r>
    <r>
      <rPr>
        <sz val="10"/>
        <color theme="1"/>
        <rFont val="宋体"/>
        <family val="3"/>
        <charset val="134"/>
      </rPr>
      <t>∣</t>
    </r>
  </si>
  <si>
    <t>位置</t>
  </si>
  <si>
    <t>/</t>
    <phoneticPr fontId="20" type="noConversion"/>
  </si>
  <si>
    <r>
      <t>k</t>
    </r>
    <r>
      <rPr>
        <sz val="12"/>
        <color theme="1"/>
        <rFont val="宋体"/>
        <family val="3"/>
        <charset val="134"/>
        <scheme val="minor"/>
      </rPr>
      <t>g</t>
    </r>
    <phoneticPr fontId="20" type="noConversion"/>
  </si>
  <si>
    <t>kg</t>
    <phoneticPr fontId="20" type="noConversion"/>
  </si>
  <si>
    <t>称量：                                              计量单位:kg</t>
    <phoneticPr fontId="20" type="noConversion"/>
  </si>
  <si>
    <t>置零准确度：                                        计量单位:kg</t>
    <phoneticPr fontId="20" type="noConversion"/>
  </si>
  <si>
    <r>
      <t>重复性：                 计量单位</t>
    </r>
    <r>
      <rPr>
        <sz val="10"/>
        <color theme="1"/>
        <rFont val="Arial"/>
        <family val="2"/>
      </rPr>
      <t>:k</t>
    </r>
    <r>
      <rPr>
        <sz val="10"/>
        <color theme="1"/>
        <rFont val="宋体"/>
        <family val="3"/>
        <charset val="134"/>
      </rPr>
      <t>g</t>
    </r>
    <phoneticPr fontId="20" type="noConversion"/>
  </si>
  <si>
    <t>除皮后的称量：                             计量单位:kg</t>
    <phoneticPr fontId="20" type="noConversion"/>
  </si>
  <si>
    <r>
      <t>鉴别阈：                          计量单位</t>
    </r>
    <r>
      <rPr>
        <sz val="10"/>
        <color theme="1"/>
        <rFont val="Arial"/>
        <family val="2"/>
      </rPr>
      <t>:k</t>
    </r>
    <r>
      <rPr>
        <sz val="10"/>
        <color theme="1"/>
        <rFont val="宋体"/>
        <family val="3"/>
        <charset val="134"/>
      </rPr>
      <t>g</t>
    </r>
    <phoneticPr fontId="20" type="noConversion"/>
  </si>
  <si>
    <t>除皮准确度：                            计量单位:kg</t>
    <phoneticPr fontId="20" type="noConversion"/>
  </si>
  <si>
    <t>/</t>
    <phoneticPr fontId="20" type="noConversion"/>
  </si>
  <si>
    <t>±2.5</t>
    <phoneticPr fontId="20" type="noConversion"/>
  </si>
  <si>
    <t>±5</t>
    <phoneticPr fontId="20" type="noConversion"/>
  </si>
  <si>
    <t>±1.25</t>
    <phoneticPr fontId="20" type="noConversion"/>
  </si>
  <si>
    <t>±7.5</t>
    <phoneticPr fontId="20" type="noConversion"/>
  </si>
  <si>
    <r>
      <t>偏载：                  计量单位</t>
    </r>
    <r>
      <rPr>
        <sz val="10"/>
        <color rgb="FFFF0000"/>
        <rFont val="Arial"/>
        <family val="2"/>
      </rPr>
      <t>:k</t>
    </r>
    <r>
      <rPr>
        <sz val="10"/>
        <color rgb="FFFF0000"/>
        <rFont val="宋体"/>
        <family val="3"/>
        <charset val="134"/>
      </rPr>
      <t>g</t>
    </r>
    <phoneticPr fontId="20" type="noConversion"/>
  </si>
  <si>
    <r>
      <t>E</t>
    </r>
    <r>
      <rPr>
        <vertAlign val="subscript"/>
        <sz val="10"/>
        <color rgb="FFFF0000"/>
        <rFont val="华文细黑"/>
        <charset val="134"/>
      </rPr>
      <t>0=</t>
    </r>
  </si>
  <si>
    <t>kg</t>
    <phoneticPr fontId="20" type="noConversion"/>
  </si>
  <si>
    <r>
      <t>载荷</t>
    </r>
    <r>
      <rPr>
        <sz val="10"/>
        <color rgb="FFFF0000"/>
        <rFont val="Arial"/>
        <family val="2"/>
      </rPr>
      <t>L</t>
    </r>
  </si>
  <si>
    <r>
      <t>示值</t>
    </r>
    <r>
      <rPr>
        <sz val="10"/>
        <color rgb="FFFF0000"/>
        <rFont val="Times New Roman"/>
        <family val="1"/>
      </rPr>
      <t>I</t>
    </r>
  </si>
  <si>
    <r>
      <t>附加载荷△</t>
    </r>
    <r>
      <rPr>
        <sz val="10"/>
        <color rgb="FFFF0000"/>
        <rFont val="Arial"/>
        <family val="2"/>
      </rPr>
      <t>L</t>
    </r>
  </si>
  <si>
    <r>
      <t xml:space="preserve">误差 </t>
    </r>
    <r>
      <rPr>
        <sz val="10"/>
        <color rgb="FFFF0000"/>
        <rFont val="Arial"/>
        <family val="2"/>
      </rPr>
      <t>E</t>
    </r>
  </si>
  <si>
    <r>
      <t>修正误差</t>
    </r>
    <r>
      <rPr>
        <sz val="10"/>
        <color rgb="FFFF0000"/>
        <rFont val="Arial"/>
        <family val="2"/>
      </rPr>
      <t>E</t>
    </r>
    <r>
      <rPr>
        <vertAlign val="subscript"/>
        <sz val="10"/>
        <color rgb="FFFF0000"/>
        <rFont val="宋体"/>
        <family val="3"/>
        <charset val="134"/>
      </rPr>
      <t>c</t>
    </r>
  </si>
  <si>
    <t>±5</t>
    <phoneticPr fontId="20" type="noConversion"/>
  </si>
  <si>
    <t>偏载载荷取决于秤最大称量和支撑点个数</t>
    <phoneticPr fontId="20" type="noConversion"/>
  </si>
  <si>
    <t>5</t>
    <phoneticPr fontId="20" type="noConversion"/>
  </si>
  <si>
    <t>±1.25</t>
    <phoneticPr fontId="20" type="noConversion"/>
  </si>
  <si>
    <t>±1.25</t>
    <phoneticPr fontId="20" type="noConversion"/>
  </si>
</sst>
</file>

<file path=xl/styles.xml><?xml version="1.0" encoding="utf-8"?>
<styleSheet xmlns="http://schemas.openxmlformats.org/spreadsheetml/2006/main"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华文细黑"/>
      <charset val="134"/>
    </font>
    <font>
      <sz val="10"/>
      <name val="华文细黑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Arial"/>
      <family val="2"/>
    </font>
    <font>
      <sz val="28"/>
      <color rgb="FFFF0000"/>
      <name val="Arial"/>
      <family val="2"/>
    </font>
    <font>
      <sz val="11"/>
      <color rgb="FFFF0000"/>
      <name val="华文细黑"/>
      <charset val="134"/>
    </font>
    <font>
      <sz val="10"/>
      <name val="宋体"/>
      <family val="3"/>
      <charset val="134"/>
    </font>
    <font>
      <sz val="18"/>
      <color theme="1"/>
      <name val="华文细黑"/>
      <charset val="134"/>
    </font>
    <font>
      <sz val="10"/>
      <color rgb="FFFF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Times New Roman"/>
      <family val="1"/>
    </font>
    <font>
      <sz val="10"/>
      <color rgb="FFFF0000"/>
      <name val="Arial"/>
      <family val="2"/>
    </font>
    <font>
      <vertAlign val="subscript"/>
      <sz val="10"/>
      <color theme="1"/>
      <name val="华文细黑"/>
      <charset val="134"/>
    </font>
    <font>
      <vertAlign val="subscript"/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rgb="FFFF0000"/>
      <name val="华文细黑"/>
      <charset val="134"/>
    </font>
    <font>
      <vertAlign val="subscript"/>
      <sz val="10"/>
      <color rgb="FFFF0000"/>
      <name val="华文细黑"/>
      <charset val="134"/>
    </font>
    <font>
      <b/>
      <sz val="10"/>
      <color rgb="FFFF0000"/>
      <name val="宋体"/>
      <family val="3"/>
      <charset val="134"/>
      <scheme val="minor"/>
    </font>
    <font>
      <sz val="10"/>
      <color rgb="FFFF0000"/>
      <name val="Times New Roman"/>
      <family val="1"/>
    </font>
    <font>
      <vertAlign val="subscript"/>
      <sz val="10"/>
      <color rgb="FFFF0000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2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14548173467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10" fillId="3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righ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1" fillId="0" borderId="1" xfId="0" applyFont="1" applyBorder="1">
      <alignment vertical="center"/>
    </xf>
    <xf numFmtId="0" fontId="22" fillId="3" borderId="0" xfId="0" applyFont="1" applyFill="1" applyBorder="1">
      <alignment vertical="center"/>
    </xf>
    <xf numFmtId="0" fontId="22" fillId="3" borderId="0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23" fillId="4" borderId="1" xfId="0" applyFont="1" applyFill="1" applyBorder="1" applyAlignment="1">
      <alignment horizontal="right" vertical="center" wrapText="1"/>
    </xf>
    <xf numFmtId="0" fontId="23" fillId="4" borderId="1" xfId="0" applyFont="1" applyFill="1" applyBorder="1" applyAlignment="1">
      <alignment vertical="center" wrapText="1"/>
    </xf>
    <xf numFmtId="0" fontId="25" fillId="3" borderId="0" xfId="0" applyFont="1" applyFill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3399FF"/>
      <color rgb="FFFF99CC"/>
      <color rgb="FFFFFF99"/>
      <color rgb="FF99FFCC"/>
      <color rgb="FF99FF66"/>
      <color rgb="FFFFCCFF"/>
      <color rgb="FF99CCFF"/>
      <color rgb="FFCCECFF"/>
      <color rgb="FFFF6699"/>
      <color rgb="FFC4DEB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0"/>
  <sheetViews>
    <sheetView tabSelected="1" topLeftCell="A4" zoomScale="85" zoomScaleNormal="85" workbookViewId="0">
      <selection activeCell="G35" sqref="G35"/>
    </sheetView>
  </sheetViews>
  <sheetFormatPr defaultColWidth="11.125" defaultRowHeight="15.95" customHeight="1"/>
  <cols>
    <col min="1" max="1" width="11.125" style="1" customWidth="1"/>
    <col min="2" max="3" width="11.125" style="1"/>
    <col min="4" max="5" width="9.375" style="1" customWidth="1"/>
    <col min="6" max="6" width="14.625" style="1" customWidth="1"/>
    <col min="7" max="7" width="11.875" style="1" customWidth="1"/>
    <col min="8" max="10" width="9.125" style="1" customWidth="1"/>
    <col min="11" max="11" width="4.125" style="1" customWidth="1"/>
    <col min="12" max="16384" width="11.125" style="1"/>
  </cols>
  <sheetData>
    <row r="1" spans="1:18" ht="15.6" customHeight="1">
      <c r="A1" s="2" t="s">
        <v>0</v>
      </c>
      <c r="B1" s="3">
        <v>20000</v>
      </c>
      <c r="C1" s="37" t="s">
        <v>34</v>
      </c>
    </row>
    <row r="2" spans="1:18" ht="15.6" customHeight="1">
      <c r="A2" s="2" t="s">
        <v>1</v>
      </c>
      <c r="B2" s="3">
        <v>5</v>
      </c>
      <c r="C2" s="37" t="s">
        <v>33</v>
      </c>
      <c r="D2" s="2" t="s">
        <v>2</v>
      </c>
      <c r="E2" s="4">
        <f>20*B2</f>
        <v>100</v>
      </c>
      <c r="F2" s="37" t="s">
        <v>34</v>
      </c>
    </row>
    <row r="3" spans="1:18" ht="15" customHeight="1"/>
    <row r="4" spans="1:18" ht="15.6" customHeight="1">
      <c r="A4" s="73" t="s">
        <v>35</v>
      </c>
      <c r="B4" s="73"/>
      <c r="C4" s="73"/>
      <c r="D4" s="73"/>
      <c r="E4" s="73"/>
      <c r="F4" s="73"/>
      <c r="G4" s="73"/>
      <c r="H4" s="5" t="s">
        <v>3</v>
      </c>
      <c r="I4" s="21">
        <f>O6</f>
        <v>0.5</v>
      </c>
      <c r="J4" s="19" t="s">
        <v>34</v>
      </c>
      <c r="L4" s="61" t="s">
        <v>36</v>
      </c>
      <c r="M4" s="61"/>
      <c r="N4" s="61"/>
      <c r="O4" s="61"/>
      <c r="P4" s="61"/>
    </row>
    <row r="5" spans="1:18" ht="15.6" customHeight="1">
      <c r="A5" s="56" t="s">
        <v>4</v>
      </c>
      <c r="B5" s="64" t="s">
        <v>5</v>
      </c>
      <c r="C5" s="65"/>
      <c r="D5" s="64" t="s">
        <v>6</v>
      </c>
      <c r="E5" s="74"/>
      <c r="F5" s="74" t="s">
        <v>7</v>
      </c>
      <c r="G5" s="75"/>
      <c r="H5" s="64" t="s">
        <v>8</v>
      </c>
      <c r="I5" s="74"/>
      <c r="J5" s="52" t="s">
        <v>9</v>
      </c>
      <c r="L5" s="14" t="s">
        <v>10</v>
      </c>
      <c r="M5" s="14" t="s">
        <v>11</v>
      </c>
      <c r="N5" s="14" t="s">
        <v>12</v>
      </c>
      <c r="O5" s="14" t="s">
        <v>13</v>
      </c>
      <c r="P5" s="14" t="s">
        <v>9</v>
      </c>
    </row>
    <row r="6" spans="1:18" ht="15.6" customHeight="1">
      <c r="A6" s="56"/>
      <c r="B6" s="6" t="s">
        <v>14</v>
      </c>
      <c r="C6" s="6" t="s">
        <v>15</v>
      </c>
      <c r="D6" s="6" t="s">
        <v>14</v>
      </c>
      <c r="E6" s="6" t="s">
        <v>15</v>
      </c>
      <c r="F6" s="6" t="s">
        <v>14</v>
      </c>
      <c r="G6" s="6" t="s">
        <v>15</v>
      </c>
      <c r="H6" s="6" t="s">
        <v>14</v>
      </c>
      <c r="I6" s="6" t="s">
        <v>15</v>
      </c>
      <c r="J6" s="52"/>
      <c r="L6" s="14">
        <f>A7</f>
        <v>50</v>
      </c>
      <c r="M6" s="14">
        <f>L6</f>
        <v>50</v>
      </c>
      <c r="N6" s="22">
        <f>D7</f>
        <v>2</v>
      </c>
      <c r="O6" s="23">
        <f>M6+0.5*B2-N6-L6</f>
        <v>0.5</v>
      </c>
      <c r="P6" s="24" t="s">
        <v>57</v>
      </c>
    </row>
    <row r="7" spans="1:18" ht="15.6" customHeight="1">
      <c r="A7" s="7">
        <f>10*B2</f>
        <v>50</v>
      </c>
      <c r="B7" s="7">
        <v>50</v>
      </c>
      <c r="C7" s="7">
        <v>50</v>
      </c>
      <c r="D7" s="8">
        <v>2</v>
      </c>
      <c r="E7" s="8">
        <v>1.5</v>
      </c>
      <c r="F7" s="9">
        <f>B7+0.5*B2-D7-A7</f>
        <v>0.5</v>
      </c>
      <c r="G7" s="9">
        <f>C7+0.5*B2-E7-A7</f>
        <v>1</v>
      </c>
      <c r="H7" s="10" t="s">
        <v>32</v>
      </c>
      <c r="I7" s="7">
        <f>G7-I4</f>
        <v>0.5</v>
      </c>
      <c r="J7" s="20" t="s">
        <v>44</v>
      </c>
      <c r="L7" s="61" t="s">
        <v>40</v>
      </c>
      <c r="M7" s="61"/>
      <c r="N7" s="61"/>
      <c r="O7" s="61"/>
      <c r="P7" s="61"/>
    </row>
    <row r="8" spans="1:18" ht="15.6" customHeight="1">
      <c r="A8" s="7">
        <f>20*B2</f>
        <v>100</v>
      </c>
      <c r="B8" s="7">
        <v>100</v>
      </c>
      <c r="C8" s="7">
        <v>100</v>
      </c>
      <c r="D8" s="8">
        <v>2.5</v>
      </c>
      <c r="E8" s="8">
        <v>2</v>
      </c>
      <c r="F8" s="9">
        <f>B8+0.5*B2-D8-A8</f>
        <v>0</v>
      </c>
      <c r="G8" s="9">
        <f>C8+0.5*B2-E8-A8</f>
        <v>0.5</v>
      </c>
      <c r="H8" s="7">
        <f>F8-I4</f>
        <v>-0.5</v>
      </c>
      <c r="I8" s="7">
        <f>G8-I4</f>
        <v>0</v>
      </c>
      <c r="J8" s="20" t="s">
        <v>42</v>
      </c>
      <c r="L8" s="14" t="s">
        <v>10</v>
      </c>
      <c r="M8" s="14" t="s">
        <v>11</v>
      </c>
      <c r="N8" s="14" t="s">
        <v>12</v>
      </c>
      <c r="O8" s="14" t="s">
        <v>13</v>
      </c>
      <c r="P8" s="14" t="s">
        <v>9</v>
      </c>
    </row>
    <row r="9" spans="1:18" ht="15.6" customHeight="1">
      <c r="A9" s="7">
        <f>500*B2</f>
        <v>2500</v>
      </c>
      <c r="B9" s="7">
        <v>2500</v>
      </c>
      <c r="C9" s="7">
        <v>2500</v>
      </c>
      <c r="D9" s="8">
        <v>3</v>
      </c>
      <c r="E9" s="8">
        <v>3</v>
      </c>
      <c r="F9" s="9">
        <f>B9+0.5*B2-D9-A9</f>
        <v>-0.5</v>
      </c>
      <c r="G9" s="9">
        <f>C9+0.5*B2-E9-A9</f>
        <v>-0.5</v>
      </c>
      <c r="H9" s="7">
        <f>F9-I4</f>
        <v>-1</v>
      </c>
      <c r="I9" s="7">
        <f>G9-I4</f>
        <v>-1</v>
      </c>
      <c r="J9" s="20" t="s">
        <v>42</v>
      </c>
      <c r="L9" s="14">
        <f>A18</f>
        <v>50</v>
      </c>
      <c r="M9" s="14">
        <f>L9</f>
        <v>50</v>
      </c>
      <c r="N9" s="22">
        <f>D18</f>
        <v>3</v>
      </c>
      <c r="O9" s="23">
        <f>M9+0.5*B2-D18-L9</f>
        <v>-0.5</v>
      </c>
      <c r="P9" s="24" t="s">
        <v>57</v>
      </c>
    </row>
    <row r="10" spans="1:18" ht="15.6" customHeight="1">
      <c r="A10" s="7">
        <f>2000*B2</f>
        <v>10000</v>
      </c>
      <c r="B10" s="7">
        <v>10000</v>
      </c>
      <c r="C10" s="7">
        <v>10000</v>
      </c>
      <c r="D10" s="8">
        <v>4</v>
      </c>
      <c r="E10" s="8">
        <v>2.5</v>
      </c>
      <c r="F10" s="9">
        <f>B10+0.5*B2-D10-A10</f>
        <v>-1.5</v>
      </c>
      <c r="G10" s="9">
        <f>C10+0.5*B2-E10-A10</f>
        <v>0</v>
      </c>
      <c r="H10" s="7">
        <f>F10-I4</f>
        <v>-2</v>
      </c>
      <c r="I10" s="7">
        <f>G10-I4</f>
        <v>-0.5</v>
      </c>
      <c r="J10" s="20" t="s">
        <v>43</v>
      </c>
    </row>
    <row r="11" spans="1:18" ht="15.6" customHeight="1">
      <c r="A11" s="7">
        <v>15000</v>
      </c>
      <c r="B11" s="7">
        <v>15000</v>
      </c>
      <c r="C11" s="7">
        <v>15000</v>
      </c>
      <c r="D11" s="8">
        <v>3</v>
      </c>
      <c r="E11" s="8">
        <v>2</v>
      </c>
      <c r="F11" s="9">
        <f>B11+0.5*B2-D11-A11</f>
        <v>-0.5</v>
      </c>
      <c r="G11" s="9">
        <f>C11+0.5*B2-E11-A11</f>
        <v>0.5</v>
      </c>
      <c r="H11" s="7">
        <f>F11-I4</f>
        <v>-1</v>
      </c>
      <c r="I11" s="7">
        <f>G11-I4</f>
        <v>0</v>
      </c>
      <c r="J11" s="20" t="s">
        <v>45</v>
      </c>
      <c r="L11" s="25"/>
      <c r="M11" s="25"/>
      <c r="N11" s="25"/>
      <c r="O11" s="25"/>
      <c r="P11" s="25"/>
      <c r="Q11" s="25"/>
      <c r="R11" s="25"/>
    </row>
    <row r="12" spans="1:18" ht="15.6" customHeight="1">
      <c r="A12" s="7">
        <f>B1</f>
        <v>20000</v>
      </c>
      <c r="B12" s="7">
        <v>20000</v>
      </c>
      <c r="C12" s="7">
        <v>20000</v>
      </c>
      <c r="D12" s="8">
        <v>2</v>
      </c>
      <c r="E12" s="8">
        <v>2</v>
      </c>
      <c r="F12" s="9">
        <f>B12+0.5*B2-D12-A12</f>
        <v>0.5</v>
      </c>
      <c r="G12" s="9">
        <f>C12+0.5*B2-E12-A12</f>
        <v>0.5</v>
      </c>
      <c r="H12" s="7">
        <f>F12-I4</f>
        <v>0</v>
      </c>
      <c r="I12" s="7">
        <f>G12-I4</f>
        <v>0</v>
      </c>
      <c r="J12" s="20" t="s">
        <v>45</v>
      </c>
      <c r="L12" s="26"/>
      <c r="M12" s="26"/>
      <c r="N12" s="26"/>
      <c r="O12" s="26"/>
      <c r="P12" s="26"/>
      <c r="Q12" s="26"/>
      <c r="R12" s="26"/>
    </row>
    <row r="13" spans="1:18" ht="15.6" customHeight="1">
      <c r="A13" s="64" t="s">
        <v>17</v>
      </c>
      <c r="B13" s="65"/>
      <c r="C13" s="66">
        <v>7000</v>
      </c>
      <c r="D13" s="67"/>
      <c r="E13" s="36" t="s">
        <v>34</v>
      </c>
      <c r="F13" s="11"/>
      <c r="G13" s="11"/>
      <c r="H13" s="11"/>
      <c r="I13" s="11"/>
      <c r="J13" s="27"/>
      <c r="L13" s="26"/>
      <c r="M13" s="26"/>
      <c r="N13" s="26"/>
      <c r="O13" s="26"/>
      <c r="P13" s="26"/>
      <c r="Q13" s="26"/>
      <c r="R13" s="26"/>
    </row>
    <row r="14" spans="1:18" ht="15.6" customHeight="1">
      <c r="A14" s="68" t="s">
        <v>38</v>
      </c>
      <c r="B14" s="69"/>
      <c r="C14" s="69"/>
      <c r="D14" s="69"/>
      <c r="E14" s="69"/>
      <c r="F14" s="69"/>
      <c r="G14" s="69"/>
      <c r="H14" s="5" t="s">
        <v>3</v>
      </c>
      <c r="I14" s="21">
        <f>O9</f>
        <v>-0.5</v>
      </c>
      <c r="J14" s="19" t="s">
        <v>34</v>
      </c>
      <c r="L14" s="26"/>
      <c r="M14" s="26"/>
      <c r="N14" s="26"/>
      <c r="O14" s="26"/>
      <c r="P14" s="26"/>
      <c r="Q14" s="26"/>
      <c r="R14" s="26"/>
    </row>
    <row r="15" spans="1:18" ht="15.6" customHeight="1">
      <c r="A15" s="56" t="s">
        <v>4</v>
      </c>
      <c r="B15" s="56" t="s">
        <v>18</v>
      </c>
      <c r="C15" s="56"/>
      <c r="D15" s="56" t="s">
        <v>6</v>
      </c>
      <c r="E15" s="56"/>
      <c r="F15" s="56" t="s">
        <v>7</v>
      </c>
      <c r="G15" s="56"/>
      <c r="H15" s="56" t="s">
        <v>19</v>
      </c>
      <c r="I15" s="56"/>
      <c r="J15" s="53" t="s">
        <v>9</v>
      </c>
    </row>
    <row r="16" spans="1:18" ht="15.6" customHeight="1">
      <c r="A16" s="56"/>
      <c r="B16" s="56"/>
      <c r="C16" s="56"/>
      <c r="D16" s="56"/>
      <c r="E16" s="56"/>
      <c r="F16" s="56"/>
      <c r="G16" s="56"/>
      <c r="H16" s="56"/>
      <c r="I16" s="56"/>
      <c r="J16" s="54"/>
    </row>
    <row r="17" spans="1:19" ht="15.6" customHeight="1">
      <c r="A17" s="56"/>
      <c r="B17" s="6" t="s">
        <v>14</v>
      </c>
      <c r="C17" s="6" t="s">
        <v>15</v>
      </c>
      <c r="D17" s="6" t="s">
        <v>14</v>
      </c>
      <c r="E17" s="6" t="s">
        <v>15</v>
      </c>
      <c r="F17" s="12" t="s">
        <v>14</v>
      </c>
      <c r="G17" s="6" t="s">
        <v>15</v>
      </c>
      <c r="H17" s="6" t="s">
        <v>14</v>
      </c>
      <c r="I17" s="6" t="s">
        <v>15</v>
      </c>
      <c r="J17" s="55"/>
      <c r="L17" s="70" t="s">
        <v>39</v>
      </c>
      <c r="M17" s="71"/>
      <c r="N17" s="71"/>
      <c r="O17" s="72"/>
      <c r="P17" s="5" t="s">
        <v>3</v>
      </c>
      <c r="Q17" s="21">
        <f>W19</f>
        <v>0</v>
      </c>
      <c r="R17" s="19" t="s">
        <v>34</v>
      </c>
    </row>
    <row r="18" spans="1:19" ht="15.6" customHeight="1">
      <c r="A18" s="7">
        <f>10*B2</f>
        <v>50</v>
      </c>
      <c r="B18" s="7">
        <v>50</v>
      </c>
      <c r="C18" s="7">
        <v>50</v>
      </c>
      <c r="D18" s="8">
        <v>3</v>
      </c>
      <c r="E18" s="8">
        <v>2</v>
      </c>
      <c r="F18" s="9">
        <f>B18+0.5*B2-D18-A18</f>
        <v>-0.5</v>
      </c>
      <c r="G18" s="9">
        <f>C18+0.5*B2-E18-A18</f>
        <v>0.5</v>
      </c>
      <c r="H18" s="7" t="s">
        <v>41</v>
      </c>
      <c r="I18" s="7">
        <f>G18-I14</f>
        <v>1</v>
      </c>
      <c r="J18" s="20" t="s">
        <v>44</v>
      </c>
      <c r="L18" s="14" t="s">
        <v>20</v>
      </c>
      <c r="M18" s="14" t="s">
        <v>21</v>
      </c>
      <c r="N18" s="14" t="s">
        <v>22</v>
      </c>
      <c r="O18" s="14" t="s">
        <v>23</v>
      </c>
      <c r="P18" s="14" t="s">
        <v>24</v>
      </c>
      <c r="Q18" s="14" t="s">
        <v>25</v>
      </c>
      <c r="R18" s="32" t="s">
        <v>26</v>
      </c>
    </row>
    <row r="19" spans="1:19" ht="15.6" customHeight="1">
      <c r="A19" s="7">
        <f>20*B2</f>
        <v>100</v>
      </c>
      <c r="B19" s="7">
        <v>100</v>
      </c>
      <c r="C19" s="7">
        <v>100</v>
      </c>
      <c r="D19" s="8">
        <v>2.5</v>
      </c>
      <c r="E19" s="8">
        <v>2</v>
      </c>
      <c r="F19" s="9">
        <f>B19+0.5*B2-D19-A19</f>
        <v>0</v>
      </c>
      <c r="G19" s="9">
        <f>C19+0.5*B2-E19-A19</f>
        <v>0.5</v>
      </c>
      <c r="H19" s="7">
        <f>F19-I14</f>
        <v>0.5</v>
      </c>
      <c r="I19" s="7">
        <f>G19-I14</f>
        <v>1</v>
      </c>
      <c r="J19" s="20" t="s">
        <v>42</v>
      </c>
      <c r="L19" s="14">
        <f>20*B2+B2</f>
        <v>105</v>
      </c>
      <c r="M19" s="14">
        <f>L19</f>
        <v>105</v>
      </c>
      <c r="N19" s="15">
        <f>0.1*B2</f>
        <v>0.5</v>
      </c>
      <c r="O19" s="15">
        <f>0.1*B2</f>
        <v>0.5</v>
      </c>
      <c r="P19" s="15">
        <f>1.4*B2</f>
        <v>7</v>
      </c>
      <c r="Q19" s="33">
        <f>M19+B2</f>
        <v>110</v>
      </c>
      <c r="R19" s="15">
        <f>Q19-M19</f>
        <v>5</v>
      </c>
    </row>
    <row r="20" spans="1:19" ht="15.6" customHeight="1">
      <c r="A20" s="7">
        <f>500*B2</f>
        <v>2500</v>
      </c>
      <c r="B20" s="7">
        <v>2500</v>
      </c>
      <c r="C20" s="7">
        <v>2500</v>
      </c>
      <c r="D20" s="8">
        <v>3</v>
      </c>
      <c r="E20" s="8">
        <v>3</v>
      </c>
      <c r="F20" s="9">
        <f>B20+0.5*B2-D20-A20</f>
        <v>-0.5</v>
      </c>
      <c r="G20" s="9">
        <f>C20+0.5*B2-E20-A20</f>
        <v>-0.5</v>
      </c>
      <c r="H20" s="7">
        <f>F20-I14</f>
        <v>0</v>
      </c>
      <c r="I20" s="7">
        <f>G20-I14</f>
        <v>0</v>
      </c>
      <c r="J20" s="20" t="s">
        <v>42</v>
      </c>
      <c r="L20" s="14">
        <f>1/2*B1+B2</f>
        <v>10005</v>
      </c>
      <c r="M20" s="14">
        <f>L20</f>
        <v>10005</v>
      </c>
      <c r="N20" s="15">
        <f>0.1*B2</f>
        <v>0.5</v>
      </c>
      <c r="O20" s="15">
        <f>0.1*B2</f>
        <v>0.5</v>
      </c>
      <c r="P20" s="15">
        <f>1.4*B2</f>
        <v>7</v>
      </c>
      <c r="Q20" s="33">
        <f>M20+B2</f>
        <v>10010</v>
      </c>
      <c r="R20" s="15">
        <f t="shared" ref="R20:R21" si="0">Q20-M20</f>
        <v>5</v>
      </c>
    </row>
    <row r="21" spans="1:19" ht="15.6" customHeight="1">
      <c r="A21" s="7">
        <f>2000*B2</f>
        <v>10000</v>
      </c>
      <c r="B21" s="7">
        <v>10000</v>
      </c>
      <c r="C21" s="7">
        <v>10000</v>
      </c>
      <c r="D21" s="8">
        <v>2</v>
      </c>
      <c r="E21" s="8">
        <v>2.5</v>
      </c>
      <c r="F21" s="9">
        <f>B21+0.5*B2-D21-A21</f>
        <v>0.5</v>
      </c>
      <c r="G21" s="9">
        <f>C21+0.5*B2-E21-A21</f>
        <v>0</v>
      </c>
      <c r="H21" s="7">
        <f>F21-I14</f>
        <v>1</v>
      </c>
      <c r="I21" s="7">
        <f>G21-I14</f>
        <v>0.5</v>
      </c>
      <c r="J21" s="20" t="s">
        <v>43</v>
      </c>
      <c r="L21" s="14">
        <f>B1+B2</f>
        <v>20005</v>
      </c>
      <c r="M21" s="14">
        <f>L21</f>
        <v>20005</v>
      </c>
      <c r="N21" s="15">
        <f>0.1*B2</f>
        <v>0.5</v>
      </c>
      <c r="O21" s="15">
        <f>0.1*B2</f>
        <v>0.5</v>
      </c>
      <c r="P21" s="15">
        <f>1.4*B2</f>
        <v>7</v>
      </c>
      <c r="Q21" s="33">
        <f>M21+B2</f>
        <v>20010</v>
      </c>
      <c r="R21" s="15">
        <f t="shared" si="0"/>
        <v>5</v>
      </c>
    </row>
    <row r="22" spans="1:19" ht="15.6" customHeight="1">
      <c r="A22" s="7">
        <v>15000</v>
      </c>
      <c r="B22" s="7">
        <v>15000</v>
      </c>
      <c r="C22" s="7">
        <v>15000</v>
      </c>
      <c r="D22" s="8">
        <v>3</v>
      </c>
      <c r="E22" s="8">
        <v>2.5</v>
      </c>
      <c r="F22" s="9">
        <f>B22+0.5*B2-D22-A22</f>
        <v>-0.5</v>
      </c>
      <c r="G22" s="9">
        <f>C22+0.5*B2-E22-A22</f>
        <v>0</v>
      </c>
      <c r="H22" s="7">
        <f>F22-I14</f>
        <v>0</v>
      </c>
      <c r="I22" s="7">
        <f>G22-I14</f>
        <v>0.5</v>
      </c>
      <c r="J22" s="20" t="s">
        <v>45</v>
      </c>
      <c r="L22" s="26"/>
      <c r="M22" s="26"/>
      <c r="N22" s="26"/>
      <c r="O22" s="26"/>
      <c r="P22" s="26"/>
      <c r="Q22" s="26"/>
      <c r="R22" s="26"/>
    </row>
    <row r="23" spans="1:19" ht="15.6" customHeight="1">
      <c r="A23" s="7">
        <f>B1</f>
        <v>20000</v>
      </c>
      <c r="B23" s="7">
        <v>20000</v>
      </c>
      <c r="C23" s="7">
        <v>20000</v>
      </c>
      <c r="D23" s="8">
        <v>2</v>
      </c>
      <c r="E23" s="8">
        <v>3</v>
      </c>
      <c r="F23" s="9">
        <f>B23+0.5*B2-D23-A23</f>
        <v>0.5</v>
      </c>
      <c r="G23" s="9">
        <f>C23+0.5*B2-E23-A23</f>
        <v>-0.5</v>
      </c>
      <c r="H23" s="7">
        <f>F23-I15</f>
        <v>0.5</v>
      </c>
      <c r="I23" s="7">
        <f>G23-I15</f>
        <v>-0.5</v>
      </c>
      <c r="J23" s="20" t="s">
        <v>45</v>
      </c>
      <c r="L23" s="26"/>
      <c r="M23" s="26"/>
      <c r="N23" s="26"/>
      <c r="O23" s="26"/>
      <c r="P23" s="26"/>
      <c r="Q23" s="26"/>
      <c r="R23" s="26"/>
    </row>
    <row r="24" spans="1:19" ht="15.6" customHeight="1">
      <c r="A24" s="7"/>
      <c r="B24" s="7"/>
      <c r="C24" s="7"/>
      <c r="D24" s="8"/>
      <c r="E24" s="8"/>
      <c r="F24" s="9"/>
      <c r="G24" s="9"/>
      <c r="H24" s="7"/>
      <c r="I24" s="7"/>
      <c r="J24" s="20"/>
      <c r="L24" s="26"/>
      <c r="M24" s="26"/>
      <c r="N24" s="26"/>
      <c r="O24" s="26"/>
      <c r="P24" s="26"/>
      <c r="Q24" s="26"/>
      <c r="R24" s="26"/>
    </row>
    <row r="25" spans="1:19" ht="15.6" customHeight="1">
      <c r="A25" s="7"/>
      <c r="B25" s="7"/>
      <c r="C25" s="7"/>
      <c r="D25" s="8"/>
      <c r="E25" s="8"/>
      <c r="F25" s="9"/>
      <c r="G25" s="9"/>
      <c r="H25" s="7"/>
      <c r="I25" s="7"/>
      <c r="J25" s="20"/>
      <c r="L25" s="28"/>
      <c r="M25" s="28"/>
      <c r="N25" s="28"/>
      <c r="O25" s="28"/>
      <c r="P25" s="28"/>
      <c r="Q25" s="28"/>
      <c r="R25" s="28"/>
      <c r="S25" s="13"/>
    </row>
    <row r="26" spans="1:19" ht="15.6" customHeight="1">
      <c r="J26" s="29"/>
      <c r="L26" s="58"/>
      <c r="M26" s="58"/>
      <c r="N26" s="58"/>
      <c r="O26" s="58"/>
      <c r="P26" s="31"/>
      <c r="Q26" s="34"/>
      <c r="R26" s="30"/>
      <c r="S26" s="35"/>
    </row>
    <row r="27" spans="1:19" ht="15.6" customHeight="1">
      <c r="A27" s="61" t="s">
        <v>37</v>
      </c>
      <c r="B27" s="61"/>
      <c r="C27" s="61"/>
      <c r="D27" s="61"/>
      <c r="E27" s="61"/>
      <c r="F27" s="61"/>
      <c r="G27" s="61"/>
      <c r="H27" s="13"/>
      <c r="J27" s="26"/>
      <c r="K27" s="26"/>
      <c r="L27" s="58"/>
      <c r="M27" s="58"/>
      <c r="N27" s="58"/>
      <c r="O27" s="58"/>
      <c r="P27" s="31"/>
      <c r="Q27" s="34"/>
      <c r="R27" s="30"/>
      <c r="S27" s="35"/>
    </row>
    <row r="28" spans="1:19" ht="15.6" customHeight="1">
      <c r="A28" s="14" t="s">
        <v>27</v>
      </c>
      <c r="B28" s="14" t="s">
        <v>20</v>
      </c>
      <c r="C28" s="14" t="s">
        <v>21</v>
      </c>
      <c r="D28" s="14" t="s">
        <v>12</v>
      </c>
      <c r="E28" s="14" t="s">
        <v>28</v>
      </c>
      <c r="F28" s="14" t="s">
        <v>29</v>
      </c>
      <c r="G28" s="14" t="s">
        <v>30</v>
      </c>
      <c r="H28" s="13"/>
      <c r="J28" s="26"/>
      <c r="K28" s="26"/>
      <c r="L28" s="58"/>
      <c r="M28" s="30"/>
      <c r="N28" s="30"/>
      <c r="O28" s="30"/>
      <c r="P28" s="31"/>
      <c r="Q28" s="34"/>
      <c r="R28" s="30"/>
      <c r="S28" s="35"/>
    </row>
    <row r="29" spans="1:19" ht="15.6" customHeight="1">
      <c r="A29" s="14">
        <v>1</v>
      </c>
      <c r="B29" s="15">
        <f>1/2*B1</f>
        <v>10000</v>
      </c>
      <c r="C29" s="15">
        <f>B29</f>
        <v>10000</v>
      </c>
      <c r="D29" s="16">
        <v>2.5</v>
      </c>
      <c r="E29" s="15">
        <f>C29+0.5*B2-D29-B29</f>
        <v>0</v>
      </c>
      <c r="F29" s="62"/>
      <c r="G29" s="63" t="s">
        <v>56</v>
      </c>
      <c r="H29" s="39"/>
      <c r="J29" s="26"/>
      <c r="K29" s="26"/>
      <c r="L29" s="58"/>
      <c r="M29" s="30"/>
      <c r="N29" s="30"/>
      <c r="O29" s="30"/>
      <c r="P29" s="31"/>
      <c r="Q29" s="34"/>
      <c r="R29" s="30"/>
      <c r="S29" s="35"/>
    </row>
    <row r="30" spans="1:19" ht="15.6" customHeight="1">
      <c r="A30" s="14">
        <v>2</v>
      </c>
      <c r="B30" s="15">
        <f>1/2*B1</f>
        <v>10000</v>
      </c>
      <c r="C30" s="15">
        <f t="shared" ref="C30:C31" si="1">B30</f>
        <v>10000</v>
      </c>
      <c r="D30" s="16">
        <v>3</v>
      </c>
      <c r="E30" s="15">
        <f>C30+0.5*B2-D30-B30</f>
        <v>-0.5</v>
      </c>
      <c r="F30" s="62"/>
      <c r="G30" s="63"/>
      <c r="H30" s="39"/>
      <c r="J30" s="26"/>
      <c r="K30" s="26"/>
      <c r="L30" s="58"/>
      <c r="M30" s="30"/>
      <c r="N30" s="30"/>
      <c r="O30" s="30"/>
      <c r="P30" s="31"/>
      <c r="Q30" s="34"/>
      <c r="R30" s="30"/>
      <c r="S30" s="35"/>
    </row>
    <row r="31" spans="1:19" ht="15.6" customHeight="1">
      <c r="A31" s="14">
        <v>3</v>
      </c>
      <c r="B31" s="15">
        <f>1/2*B1</f>
        <v>10000</v>
      </c>
      <c r="C31" s="15">
        <f t="shared" si="1"/>
        <v>10000</v>
      </c>
      <c r="D31" s="16">
        <v>4</v>
      </c>
      <c r="E31" s="15">
        <f>C31+0.5*B2-D31-B31</f>
        <v>-1.5</v>
      </c>
      <c r="F31" s="62"/>
      <c r="G31" s="63"/>
      <c r="H31" s="39"/>
      <c r="J31" s="26"/>
      <c r="K31" s="26"/>
      <c r="L31" s="58"/>
      <c r="M31" s="58"/>
      <c r="N31" s="58"/>
      <c r="O31" s="58"/>
      <c r="P31" s="59"/>
      <c r="Q31" s="59"/>
      <c r="R31" s="59"/>
      <c r="S31" s="59"/>
    </row>
    <row r="32" spans="1:19" ht="15.6" customHeight="1">
      <c r="A32" s="17"/>
      <c r="B32" s="17"/>
      <c r="C32" s="17"/>
      <c r="D32" s="17"/>
      <c r="E32" s="17"/>
      <c r="F32" s="17"/>
      <c r="G32" s="17"/>
      <c r="H32" s="38"/>
      <c r="L32" s="58"/>
      <c r="M32" s="30"/>
      <c r="N32" s="30"/>
      <c r="O32" s="30"/>
      <c r="P32" s="31"/>
      <c r="Q32" s="58"/>
      <c r="R32" s="58"/>
      <c r="S32" s="58"/>
    </row>
    <row r="33" spans="1:19" ht="15.6" customHeight="1">
      <c r="A33" s="60" t="s">
        <v>46</v>
      </c>
      <c r="B33" s="60"/>
      <c r="C33" s="60"/>
      <c r="D33" s="60"/>
      <c r="E33" s="41" t="s">
        <v>47</v>
      </c>
      <c r="F33" s="18">
        <f>0.5*B2-D35</f>
        <v>0.5</v>
      </c>
      <c r="G33" s="42" t="s">
        <v>48</v>
      </c>
      <c r="H33" s="43"/>
      <c r="L33" s="58"/>
      <c r="M33" s="30"/>
      <c r="N33" s="30"/>
      <c r="O33" s="30"/>
      <c r="P33" s="31"/>
      <c r="Q33" s="58"/>
      <c r="R33" s="58"/>
      <c r="S33" s="58"/>
    </row>
    <row r="34" spans="1:19" ht="15.6" customHeight="1">
      <c r="A34" s="44" t="s">
        <v>31</v>
      </c>
      <c r="B34" s="44" t="s">
        <v>49</v>
      </c>
      <c r="C34" s="44" t="s">
        <v>50</v>
      </c>
      <c r="D34" s="44" t="s">
        <v>51</v>
      </c>
      <c r="E34" s="44" t="s">
        <v>52</v>
      </c>
      <c r="F34" s="44" t="s">
        <v>53</v>
      </c>
      <c r="G34" s="44" t="s">
        <v>9</v>
      </c>
      <c r="H34" s="43"/>
      <c r="L34" s="58"/>
      <c r="M34" s="30"/>
      <c r="N34" s="30"/>
      <c r="O34" s="30"/>
      <c r="P34" s="31"/>
      <c r="Q34" s="58"/>
      <c r="R34" s="58"/>
      <c r="S34" s="58"/>
    </row>
    <row r="35" spans="1:19" ht="15.6" customHeight="1">
      <c r="A35" s="45"/>
      <c r="B35" s="44">
        <f>10*B2</f>
        <v>50</v>
      </c>
      <c r="C35" s="45">
        <f>B35</f>
        <v>50</v>
      </c>
      <c r="D35" s="46">
        <v>2</v>
      </c>
      <c r="E35" s="44">
        <f>C35+0.5*B2-D35-B35</f>
        <v>0.5</v>
      </c>
      <c r="F35" s="45" t="s">
        <v>16</v>
      </c>
      <c r="G35" s="47" t="s">
        <v>58</v>
      </c>
      <c r="H35" s="43"/>
      <c r="I35" s="57" t="s">
        <v>55</v>
      </c>
      <c r="L35" s="58"/>
      <c r="M35" s="58"/>
      <c r="N35" s="58"/>
      <c r="O35" s="58"/>
      <c r="P35" s="31"/>
      <c r="Q35" s="58"/>
      <c r="R35" s="58"/>
      <c r="S35" s="58"/>
    </row>
    <row r="36" spans="1:19" ht="15.6" customHeight="1">
      <c r="A36" s="44">
        <v>1</v>
      </c>
      <c r="B36" s="45">
        <v>7000</v>
      </c>
      <c r="C36" s="45">
        <v>7000</v>
      </c>
      <c r="D36" s="46">
        <v>3</v>
      </c>
      <c r="E36" s="44">
        <f>C36+0.5*B2-D36-B36</f>
        <v>-0.5</v>
      </c>
      <c r="F36" s="44">
        <f>E36-F33</f>
        <v>-1</v>
      </c>
      <c r="G36" s="49" t="s">
        <v>54</v>
      </c>
      <c r="H36" s="48"/>
      <c r="I36" s="57"/>
      <c r="L36" s="58"/>
      <c r="M36" s="58"/>
      <c r="N36" s="58"/>
      <c r="O36" s="58"/>
      <c r="P36" s="31"/>
      <c r="Q36" s="58"/>
      <c r="R36" s="58"/>
      <c r="S36" s="58"/>
    </row>
    <row r="37" spans="1:19" ht="15.6" customHeight="1">
      <c r="A37" s="44">
        <v>2</v>
      </c>
      <c r="B37" s="45">
        <v>7000</v>
      </c>
      <c r="C37" s="45">
        <v>7000</v>
      </c>
      <c r="D37" s="46">
        <v>2</v>
      </c>
      <c r="E37" s="44">
        <f>C37+0.5*B2-D37-B37</f>
        <v>0.5</v>
      </c>
      <c r="F37" s="44">
        <f>E37-F33</f>
        <v>0</v>
      </c>
      <c r="G37" s="50"/>
      <c r="H37" s="48"/>
      <c r="I37" s="57"/>
      <c r="L37" s="58"/>
      <c r="M37" s="58"/>
      <c r="N37" s="58"/>
      <c r="O37" s="59"/>
      <c r="P37" s="59"/>
      <c r="Q37" s="58"/>
      <c r="R37" s="58"/>
      <c r="S37" s="58"/>
    </row>
    <row r="38" spans="1:19" ht="15.6" customHeight="1">
      <c r="A38" s="44">
        <v>3</v>
      </c>
      <c r="B38" s="45">
        <v>7000</v>
      </c>
      <c r="C38" s="45">
        <v>7000</v>
      </c>
      <c r="D38" s="46">
        <v>3.5</v>
      </c>
      <c r="E38" s="44">
        <f>C38+0.5*B2-D38-B38</f>
        <v>-1</v>
      </c>
      <c r="F38" s="44">
        <f>E38-F33</f>
        <v>-1.5</v>
      </c>
      <c r="G38" s="50"/>
      <c r="H38" s="48"/>
      <c r="I38" s="57"/>
      <c r="L38" s="13"/>
      <c r="M38" s="13"/>
      <c r="N38" s="13"/>
      <c r="O38" s="13"/>
      <c r="P38" s="13"/>
      <c r="Q38" s="13"/>
      <c r="R38" s="13"/>
      <c r="S38" s="13"/>
    </row>
    <row r="39" spans="1:19" ht="15.6" customHeight="1">
      <c r="A39" s="44">
        <v>4</v>
      </c>
      <c r="B39" s="45">
        <v>7000</v>
      </c>
      <c r="C39" s="45">
        <v>7000</v>
      </c>
      <c r="D39" s="46">
        <v>2</v>
      </c>
      <c r="E39" s="44">
        <f>C39+0.5*B2-D39-B39</f>
        <v>0.5</v>
      </c>
      <c r="F39" s="44">
        <f>E39-F33</f>
        <v>0</v>
      </c>
      <c r="G39" s="51"/>
      <c r="H39" s="48"/>
      <c r="I39" s="57"/>
    </row>
    <row r="40" spans="1:19" ht="15.95" customHeight="1">
      <c r="H40" s="40"/>
    </row>
  </sheetData>
  <mergeCells count="41">
    <mergeCell ref="A4:G4"/>
    <mergeCell ref="L4:P4"/>
    <mergeCell ref="B5:C5"/>
    <mergeCell ref="D5:E5"/>
    <mergeCell ref="F5:G5"/>
    <mergeCell ref="H5:I5"/>
    <mergeCell ref="A5:A6"/>
    <mergeCell ref="L7:P7"/>
    <mergeCell ref="A13:B13"/>
    <mergeCell ref="C13:D13"/>
    <mergeCell ref="A14:G14"/>
    <mergeCell ref="L17:O17"/>
    <mergeCell ref="A15:A17"/>
    <mergeCell ref="B15:C16"/>
    <mergeCell ref="D15:E16"/>
    <mergeCell ref="L26:O26"/>
    <mergeCell ref="A27:G27"/>
    <mergeCell ref="L27:O27"/>
    <mergeCell ref="L31:O31"/>
    <mergeCell ref="P31:S31"/>
    <mergeCell ref="F29:F31"/>
    <mergeCell ref="L28:L30"/>
    <mergeCell ref="G29:G31"/>
    <mergeCell ref="Q32:S32"/>
    <mergeCell ref="A33:D33"/>
    <mergeCell ref="Q33:S33"/>
    <mergeCell ref="Q34:S34"/>
    <mergeCell ref="L35:O35"/>
    <mergeCell ref="Q35:S35"/>
    <mergeCell ref="L32:L34"/>
    <mergeCell ref="L36:O36"/>
    <mergeCell ref="Q36:S36"/>
    <mergeCell ref="L37:N37"/>
    <mergeCell ref="O37:P37"/>
    <mergeCell ref="Q37:S37"/>
    <mergeCell ref="G36:G39"/>
    <mergeCell ref="J5:J6"/>
    <mergeCell ref="J15:J17"/>
    <mergeCell ref="F15:G16"/>
    <mergeCell ref="H15:I16"/>
    <mergeCell ref="I35:I39"/>
  </mergeCells>
  <phoneticPr fontId="20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数字指示秤.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泗洪县计量测试所</cp:lastModifiedBy>
  <dcterms:created xsi:type="dcterms:W3CDTF">2006-09-13T11:21:00Z</dcterms:created>
  <dcterms:modified xsi:type="dcterms:W3CDTF">2021-06-23T02:22:56Z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KSOReadingLayout">
    <vt:bool>false</vt:bool>
  </property>
</Properties>
</file>